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dgov-my.sharepoint.com/personal/jghaugen_nd_gov/Documents/Desktop/"/>
    </mc:Choice>
  </mc:AlternateContent>
  <xr:revisionPtr revIDLastSave="6" documentId="8_{D4C2F8F2-07CB-43EE-AE64-BE1DAF497C4D}" xr6:coauthVersionLast="47" xr6:coauthVersionMax="47" xr10:uidLastSave="{8CB761A0-D2F3-454C-96BC-9392B3A12B82}"/>
  <bookViews>
    <workbookView xWindow="28680" yWindow="-120" windowWidth="29040" windowHeight="18240" xr2:uid="{ACF3BC53-0962-443A-8CED-2D4C0D61706E}"/>
  </bookViews>
  <sheets>
    <sheet name="LIPOVERTYLIMIT" sheetId="5" r:id="rId1"/>
    <sheet name="LIHEAPSHAREPERCENTAGE" sheetId="3" r:id="rId2"/>
    <sheet name="RENTERSLIHEAPAMOUNT" sheetId="4" r:id="rId3"/>
    <sheet name="RENTERSLIHEAPCAP" sheetId="2" r:id="rId4"/>
    <sheet name="LIHEAPNONRESIDENTIALCAP" sheetId="1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4" l="1"/>
  <c r="G7" i="4"/>
  <c r="F7" i="4"/>
  <c r="E7" i="4"/>
  <c r="H6" i="4"/>
  <c r="G6" i="4"/>
  <c r="F6" i="4"/>
  <c r="E6" i="4"/>
  <c r="H5" i="4"/>
  <c r="G5" i="4"/>
  <c r="F5" i="4"/>
  <c r="E5" i="4"/>
  <c r="H4" i="4"/>
  <c r="G4" i="4"/>
  <c r="F4" i="4"/>
  <c r="E4" i="4"/>
  <c r="H3" i="4"/>
  <c r="G3" i="4"/>
  <c r="F3" i="4"/>
  <c r="E3" i="4"/>
  <c r="H2" i="4"/>
  <c r="G2" i="4"/>
  <c r="F2" i="4"/>
  <c r="E2" i="4"/>
</calcChain>
</file>

<file path=xl/sharedStrings.xml><?xml version="1.0" encoding="utf-8"?>
<sst xmlns="http://schemas.openxmlformats.org/spreadsheetml/2006/main" count="266" uniqueCount="59">
  <si>
    <t>Natural Gas and Other</t>
  </si>
  <si>
    <t>LIHEAPNONRESIDENTIALCAP</t>
  </si>
  <si>
    <t>SEPSP1</t>
  </si>
  <si>
    <t>Electricity</t>
  </si>
  <si>
    <t>Propane</t>
  </si>
  <si>
    <t>Fuel Oil</t>
  </si>
  <si>
    <t>Return to Table of Contents</t>
  </si>
  <si>
    <t>Yearly Cap</t>
  </si>
  <si>
    <t>Fuel Type</t>
  </si>
  <si>
    <t>Code Table Name</t>
  </si>
  <si>
    <t>Date</t>
  </si>
  <si>
    <t>Update</t>
  </si>
  <si>
    <t>RENTERSLIHEAPCAP</t>
  </si>
  <si>
    <t>SMI</t>
  </si>
  <si>
    <t>HOUSEHOLDSHARE</t>
  </si>
  <si>
    <t>LIHEAPSHARE</t>
  </si>
  <si>
    <t>LIHEAPSHAREPERCENTAGE</t>
  </si>
  <si>
    <t>SMI10</t>
  </si>
  <si>
    <t>SMI20</t>
  </si>
  <si>
    <t>SMI30</t>
  </si>
  <si>
    <t>SMI40</t>
  </si>
  <si>
    <t>SMI50</t>
  </si>
  <si>
    <t>SMI60</t>
  </si>
  <si>
    <t>SMI70</t>
  </si>
  <si>
    <t>RENTERSLIHEAPAMOUNT</t>
  </si>
  <si>
    <t>EFFBEGINDATE</t>
  </si>
  <si>
    <t>EFFENDDATE</t>
  </si>
  <si>
    <t>Code</t>
  </si>
  <si>
    <t>Description</t>
  </si>
  <si>
    <t>ACTIVE</t>
  </si>
  <si>
    <t>LIFPL75</t>
  </si>
  <si>
    <t>LIFPL100</t>
  </si>
  <si>
    <t>LIFPL125</t>
  </si>
  <si>
    <t>LIFPL150</t>
  </si>
  <si>
    <t>Update Comments</t>
  </si>
  <si>
    <t>R4</t>
  </si>
  <si>
    <t>LIPOVERTYLIMIT</t>
  </si>
  <si>
    <t xml:space="preserve"> FPL1</t>
  </si>
  <si>
    <t>HH size is 1</t>
  </si>
  <si>
    <t>Y</t>
  </si>
  <si>
    <t>Added for ND-174300</t>
  </si>
  <si>
    <t xml:space="preserve"> FPL2</t>
  </si>
  <si>
    <t>HH size is 2</t>
  </si>
  <si>
    <t xml:space="preserve"> FPL3</t>
  </si>
  <si>
    <t>HH size is 3</t>
  </si>
  <si>
    <t xml:space="preserve"> FPL4</t>
  </si>
  <si>
    <t>HH size is 4</t>
  </si>
  <si>
    <t xml:space="preserve"> FPL5</t>
  </si>
  <si>
    <t>HH size is 5</t>
  </si>
  <si>
    <t xml:space="preserve"> FPL6</t>
  </si>
  <si>
    <t>HH size is 6</t>
  </si>
  <si>
    <t xml:space="preserve"> FPL7</t>
  </si>
  <si>
    <t>HH size is 7</t>
  </si>
  <si>
    <t xml:space="preserve"> FPL8</t>
  </si>
  <si>
    <t>HH size is 8</t>
  </si>
  <si>
    <t xml:space="preserve"> FPL9</t>
  </si>
  <si>
    <t>HH size is greater than 8</t>
  </si>
  <si>
    <t>Added for ND-184269</t>
  </si>
  <si>
    <t>Added for ND-206085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</si>
</sst>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</font>
    <font>
      <b/>
      <sz val="10"/>
      <name val="Arial"/>
      <family val="2"/>
    </font>
    <font>
      <b/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medium">
        <color rgb="FF9BC2E6"/>
      </top>
      <bottom style="medium">
        <color rgb="FF9BC2E6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1" fontId="3" fillId="0" borderId="1" xfId="1" applyNumberFormat="1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14" fontId="2" fillId="2" borderId="2" xfId="2" applyNumberForma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/>
    </xf>
    <xf numFmtId="14" fontId="2" fillId="3" borderId="2" xfId="2" applyNumberFormat="1" applyFill="1" applyBorder="1" applyAlignment="1">
      <alignment horizontal="center" vertical="center"/>
    </xf>
    <xf numFmtId="0" fontId="6" fillId="0" borderId="0" xfId="3" applyFont="1"/>
    <xf numFmtId="0" fontId="7" fillId="4" borderId="0" xfId="0" applyFont="1" applyFill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/>
    <xf numFmtId="0" fontId="8" fillId="6" borderId="4" xfId="0" applyFont="1" applyFill="1" applyBorder="1" applyAlignment="1">
      <alignment horizontal="center" vertical="center"/>
    </xf>
    <xf numFmtId="0" fontId="9" fillId="0" borderId="0" xfId="2" applyFont="1"/>
    <xf numFmtId="0" fontId="10" fillId="0" borderId="0" xfId="3" applyFont="1" applyAlignment="1"/>
    <xf numFmtId="49" fontId="11" fillId="0" borderId="0" xfId="2" applyNumberFormat="1" applyFont="1" applyAlignment="1">
      <alignment horizontal="center" vertical="center"/>
    </xf>
    <xf numFmtId="14" fontId="11" fillId="0" borderId="0" xfId="2" applyNumberFormat="1" applyFont="1" applyAlignment="1">
      <alignment horizontal="center" vertical="center"/>
    </xf>
    <xf numFmtId="0" fontId="2" fillId="0" borderId="0" xfId="2" applyAlignment="1">
      <alignment horizontal="center"/>
    </xf>
    <xf numFmtId="0" fontId="0" fillId="0" borderId="0" xfId="0" applyAlignment="1">
      <alignment horizontal="center"/>
    </xf>
    <xf numFmtId="38" fontId="2" fillId="0" borderId="0" xfId="2" applyNumberFormat="1" applyAlignment="1">
      <alignment horizontal="center" vertical="center"/>
    </xf>
  </cellXfs>
  <cellStyles count="4">
    <cellStyle name="Hyperlink" xfId="3" builtinId="8"/>
    <cellStyle name="Normal" xfId="0" builtinId="0"/>
    <cellStyle name="Normal 10" xfId="1" xr:uid="{CDD5A311-FC2D-42E2-9F6A-5361AF34822F}"/>
    <cellStyle name="Normal 2" xfId="2" xr:uid="{41347619-0783-4255-AFF1-FE65D2ACBE58}"/>
  </cellStyles>
  <dxfs count="13">
    <dxf>
      <fill>
        <patternFill patternType="none">
          <fgColor indexed="64"/>
          <bgColor auto="1"/>
        </patternFill>
      </fill>
    </dxf>
    <dxf>
      <numFmt numFmtId="6" formatCode="#,##0_);[Red]\(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6" formatCode="#,##0_);[Red]\(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m/d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861E99-6908-4D37-9765-D25CD5925DF6}" name="Table662" displayName="Table662" ref="A1:L28" totalsRowShown="0" dataDxfId="12" dataCellStyle="Normal 2">
  <autoFilter ref="A1:L28" xr:uid="{C8D2AF99-CB48-484F-B44F-74535DB4EC2A}"/>
  <tableColumns count="12">
    <tableColumn id="1" xr3:uid="{F5CF0500-BB46-494B-8230-0A6A28E2DD52}" name="Update" dataDxfId="11" dataCellStyle="Normal 2"/>
    <tableColumn id="2" xr3:uid="{DB8585D6-82AD-403D-8AF9-704BC3839DAB}" name="EFFBEGINDATE" dataDxfId="10" dataCellStyle="Normal 2"/>
    <tableColumn id="3" xr3:uid="{8DAD2429-A437-4B52-AA5D-9FBC592026EC}" name="EFFENDDATE" dataDxfId="9" dataCellStyle="Normal 2"/>
    <tableColumn id="4" xr3:uid="{98CD0B80-961A-4931-80D3-D446EC4037B8}" name="Code Table Name" dataDxfId="8" dataCellStyle="Normal 2"/>
    <tableColumn id="5" xr3:uid="{55EA1235-27C8-4B54-98EF-2EE17752959F}" name="Code" dataDxfId="7"/>
    <tableColumn id="6" xr3:uid="{734BFAFA-D33D-45B7-A8D6-7AD69C346B09}" name="Description" dataDxfId="6"/>
    <tableColumn id="7" xr3:uid="{F5354438-3F2C-4AA4-AE12-D2331F5A1C1E}" name="ACTIVE" dataDxfId="5" dataCellStyle="Normal 2"/>
    <tableColumn id="8" xr3:uid="{88DEDA7F-A714-4C78-9FB6-8D5C699534A7}" name="LIFPL75" dataDxfId="4" dataCellStyle="Normal 2"/>
    <tableColumn id="9" xr3:uid="{C6C6AC1B-256C-4156-B517-107A52F31E27}" name="LIFPL100" dataDxfId="3" dataCellStyle="Normal 2"/>
    <tableColumn id="10" xr3:uid="{E4D96C81-874E-4DD2-9C18-5630DB5E3DEB}" name="LIFPL125" dataDxfId="2" dataCellStyle="Normal 2"/>
    <tableColumn id="11" xr3:uid="{B6DAE227-0C5E-4C0C-8578-4262C6713BC4}" name="LIFPL150" dataDxfId="1" dataCellStyle="Normal 2"/>
    <tableColumn id="12" xr3:uid="{A62FF0A5-78C0-4BF6-8C49-CA4E1C61063E}" name="Update Comments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C1054-DA74-4B81-B805-C51292CD1382}">
  <dimension ref="A1:O28"/>
  <sheetViews>
    <sheetView tabSelected="1" workbookViewId="0">
      <selection activeCell="H33" sqref="H33"/>
    </sheetView>
  </sheetViews>
  <sheetFormatPr defaultRowHeight="14.5" x14ac:dyDescent="0.35"/>
  <cols>
    <col min="1" max="1" width="9.1796875" customWidth="1"/>
    <col min="2" max="2" width="15.453125" customWidth="1"/>
    <col min="3" max="3" width="13.54296875" customWidth="1"/>
    <col min="4" max="4" width="17.7265625" customWidth="1"/>
    <col min="6" max="6" width="21.453125" bestFit="1" customWidth="1"/>
    <col min="7" max="7" width="8.81640625" customWidth="1"/>
    <col min="8" max="8" width="9" customWidth="1"/>
    <col min="9" max="11" width="10" customWidth="1"/>
    <col min="12" max="12" width="19.1796875" bestFit="1" customWidth="1"/>
  </cols>
  <sheetData>
    <row r="1" spans="1:15" ht="15" thickBot="1" x14ac:dyDescent="0.4">
      <c r="A1" s="13" t="s">
        <v>11</v>
      </c>
      <c r="B1" s="13" t="s">
        <v>25</v>
      </c>
      <c r="C1" s="13" t="s">
        <v>26</v>
      </c>
      <c r="D1" s="13" t="s">
        <v>9</v>
      </c>
      <c r="E1" s="13" t="s">
        <v>27</v>
      </c>
      <c r="F1" s="13" t="s">
        <v>28</v>
      </c>
      <c r="G1" s="13" t="s">
        <v>29</v>
      </c>
      <c r="H1" s="14" t="s">
        <v>30</v>
      </c>
      <c r="I1" s="13" t="s">
        <v>31</v>
      </c>
      <c r="J1" s="14" t="s">
        <v>32</v>
      </c>
      <c r="K1" s="15" t="s">
        <v>33</v>
      </c>
      <c r="L1" s="13" t="s">
        <v>34</v>
      </c>
      <c r="M1" s="16"/>
      <c r="N1" s="16"/>
      <c r="O1" s="17" t="s">
        <v>6</v>
      </c>
    </row>
    <row r="2" spans="1:15" x14ac:dyDescent="0.35">
      <c r="A2" s="18" t="s">
        <v>35</v>
      </c>
      <c r="B2" s="19">
        <v>44470</v>
      </c>
      <c r="C2" s="19">
        <v>44834</v>
      </c>
      <c r="D2" s="20" t="s">
        <v>36</v>
      </c>
      <c r="E2" s="21" t="s">
        <v>37</v>
      </c>
      <c r="F2" t="s">
        <v>38</v>
      </c>
      <c r="G2" s="22" t="s">
        <v>39</v>
      </c>
      <c r="H2" s="22">
        <v>9660</v>
      </c>
      <c r="I2" s="22">
        <v>12880</v>
      </c>
      <c r="J2" s="22">
        <v>16100</v>
      </c>
      <c r="K2" s="22">
        <v>19320</v>
      </c>
      <c r="L2" t="s">
        <v>40</v>
      </c>
    </row>
    <row r="3" spans="1:15" x14ac:dyDescent="0.35">
      <c r="A3" s="18" t="s">
        <v>35</v>
      </c>
      <c r="B3" s="19">
        <v>44470</v>
      </c>
      <c r="C3" s="19">
        <v>44834</v>
      </c>
      <c r="D3" s="20" t="s">
        <v>36</v>
      </c>
      <c r="E3" s="21" t="s">
        <v>41</v>
      </c>
      <c r="F3" t="s">
        <v>42</v>
      </c>
      <c r="G3" s="22" t="s">
        <v>39</v>
      </c>
      <c r="H3" s="22">
        <v>13065</v>
      </c>
      <c r="I3" s="22">
        <v>17420</v>
      </c>
      <c r="J3" s="22">
        <v>21775</v>
      </c>
      <c r="K3" s="22">
        <v>26130</v>
      </c>
      <c r="L3" t="s">
        <v>40</v>
      </c>
    </row>
    <row r="4" spans="1:15" x14ac:dyDescent="0.35">
      <c r="A4" s="18" t="s">
        <v>35</v>
      </c>
      <c r="B4" s="19">
        <v>44470</v>
      </c>
      <c r="C4" s="19">
        <v>44834</v>
      </c>
      <c r="D4" s="20" t="s">
        <v>36</v>
      </c>
      <c r="E4" s="21" t="s">
        <v>43</v>
      </c>
      <c r="F4" t="s">
        <v>44</v>
      </c>
      <c r="G4" s="22" t="s">
        <v>39</v>
      </c>
      <c r="H4" s="22">
        <v>16470</v>
      </c>
      <c r="I4" s="22">
        <v>21960</v>
      </c>
      <c r="J4" s="22">
        <v>27450</v>
      </c>
      <c r="K4" s="22">
        <v>32940</v>
      </c>
      <c r="L4" t="s">
        <v>40</v>
      </c>
    </row>
    <row r="5" spans="1:15" x14ac:dyDescent="0.35">
      <c r="A5" s="18" t="s">
        <v>35</v>
      </c>
      <c r="B5" s="19">
        <v>44470</v>
      </c>
      <c r="C5" s="19">
        <v>44834</v>
      </c>
      <c r="D5" s="20" t="s">
        <v>36</v>
      </c>
      <c r="E5" s="21" t="s">
        <v>45</v>
      </c>
      <c r="F5" t="s">
        <v>46</v>
      </c>
      <c r="G5" s="22" t="s">
        <v>39</v>
      </c>
      <c r="H5" s="22">
        <v>19875</v>
      </c>
      <c r="I5" s="22">
        <v>26500</v>
      </c>
      <c r="J5" s="22">
        <v>33125</v>
      </c>
      <c r="K5" s="22">
        <v>39750</v>
      </c>
      <c r="L5" t="s">
        <v>40</v>
      </c>
    </row>
    <row r="6" spans="1:15" x14ac:dyDescent="0.35">
      <c r="A6" s="18" t="s">
        <v>35</v>
      </c>
      <c r="B6" s="19">
        <v>44470</v>
      </c>
      <c r="C6" s="19">
        <v>44834</v>
      </c>
      <c r="D6" s="20" t="s">
        <v>36</v>
      </c>
      <c r="E6" s="21" t="s">
        <v>47</v>
      </c>
      <c r="F6" t="s">
        <v>48</v>
      </c>
      <c r="G6" s="22" t="s">
        <v>39</v>
      </c>
      <c r="H6" s="22">
        <v>23280</v>
      </c>
      <c r="I6" s="22">
        <v>31040</v>
      </c>
      <c r="J6" s="22">
        <v>38800</v>
      </c>
      <c r="K6" s="22">
        <v>46560</v>
      </c>
      <c r="L6" t="s">
        <v>40</v>
      </c>
    </row>
    <row r="7" spans="1:15" x14ac:dyDescent="0.35">
      <c r="A7" s="18" t="s">
        <v>35</v>
      </c>
      <c r="B7" s="19">
        <v>44470</v>
      </c>
      <c r="C7" s="19">
        <v>44834</v>
      </c>
      <c r="D7" s="20" t="s">
        <v>36</v>
      </c>
      <c r="E7" s="21" t="s">
        <v>49</v>
      </c>
      <c r="F7" t="s">
        <v>50</v>
      </c>
      <c r="G7" s="22" t="s">
        <v>39</v>
      </c>
      <c r="H7" s="22">
        <v>26685</v>
      </c>
      <c r="I7" s="22">
        <v>35580</v>
      </c>
      <c r="J7" s="22">
        <v>44475</v>
      </c>
      <c r="K7" s="22">
        <v>53370</v>
      </c>
      <c r="L7" t="s">
        <v>40</v>
      </c>
    </row>
    <row r="8" spans="1:15" x14ac:dyDescent="0.35">
      <c r="A8" s="18" t="s">
        <v>35</v>
      </c>
      <c r="B8" s="19">
        <v>44470</v>
      </c>
      <c r="C8" s="19">
        <v>44834</v>
      </c>
      <c r="D8" s="20" t="s">
        <v>36</v>
      </c>
      <c r="E8" s="21" t="s">
        <v>51</v>
      </c>
      <c r="F8" t="s">
        <v>52</v>
      </c>
      <c r="G8" s="22" t="s">
        <v>39</v>
      </c>
      <c r="H8" s="22">
        <v>30090</v>
      </c>
      <c r="I8" s="22">
        <v>40120</v>
      </c>
      <c r="J8" s="22">
        <v>50150</v>
      </c>
      <c r="K8" s="22">
        <v>60180</v>
      </c>
      <c r="L8" t="s">
        <v>40</v>
      </c>
    </row>
    <row r="9" spans="1:15" x14ac:dyDescent="0.35">
      <c r="A9" s="18" t="s">
        <v>35</v>
      </c>
      <c r="B9" s="19">
        <v>44470</v>
      </c>
      <c r="C9" s="19">
        <v>44834</v>
      </c>
      <c r="D9" s="20" t="s">
        <v>36</v>
      </c>
      <c r="E9" s="21" t="s">
        <v>53</v>
      </c>
      <c r="F9" t="s">
        <v>54</v>
      </c>
      <c r="G9" s="22" t="s">
        <v>39</v>
      </c>
      <c r="H9" s="22">
        <v>33495</v>
      </c>
      <c r="I9" s="22">
        <v>44660</v>
      </c>
      <c r="J9" s="22">
        <v>55825</v>
      </c>
      <c r="K9" s="22">
        <v>66990</v>
      </c>
      <c r="L9" t="s">
        <v>40</v>
      </c>
    </row>
    <row r="10" spans="1:15" x14ac:dyDescent="0.35">
      <c r="A10" s="18" t="s">
        <v>35</v>
      </c>
      <c r="B10" s="19">
        <v>44470</v>
      </c>
      <c r="C10" s="19">
        <v>44834</v>
      </c>
      <c r="D10" s="20" t="s">
        <v>36</v>
      </c>
      <c r="E10" s="21" t="s">
        <v>55</v>
      </c>
      <c r="F10" t="s">
        <v>56</v>
      </c>
      <c r="G10" s="22" t="s">
        <v>39</v>
      </c>
      <c r="H10" s="22">
        <v>3405</v>
      </c>
      <c r="I10" s="22">
        <v>4540</v>
      </c>
      <c r="J10" s="22">
        <v>5675</v>
      </c>
      <c r="K10" s="22">
        <v>6810</v>
      </c>
      <c r="L10" t="s">
        <v>40</v>
      </c>
    </row>
    <row r="11" spans="1:15" x14ac:dyDescent="0.35">
      <c r="A11" s="18" t="s">
        <v>35</v>
      </c>
      <c r="B11" s="19">
        <v>44835</v>
      </c>
      <c r="C11" s="19">
        <v>45199</v>
      </c>
      <c r="D11" s="20" t="s">
        <v>36</v>
      </c>
      <c r="E11" s="21" t="s">
        <v>37</v>
      </c>
      <c r="F11" t="s">
        <v>38</v>
      </c>
      <c r="G11" s="22" t="s">
        <v>39</v>
      </c>
      <c r="H11" s="22">
        <v>10192</v>
      </c>
      <c r="I11" s="22">
        <v>13590</v>
      </c>
      <c r="J11" s="22">
        <v>16988</v>
      </c>
      <c r="K11" s="22">
        <v>20385</v>
      </c>
      <c r="L11" t="s">
        <v>57</v>
      </c>
    </row>
    <row r="12" spans="1:15" x14ac:dyDescent="0.35">
      <c r="A12" s="18" t="s">
        <v>35</v>
      </c>
      <c r="B12" s="19">
        <v>44835</v>
      </c>
      <c r="C12" s="19">
        <v>45199</v>
      </c>
      <c r="D12" s="20" t="s">
        <v>36</v>
      </c>
      <c r="E12" s="21" t="s">
        <v>41</v>
      </c>
      <c r="F12" t="s">
        <v>42</v>
      </c>
      <c r="G12" s="22" t="s">
        <v>39</v>
      </c>
      <c r="H12" s="22">
        <v>13732</v>
      </c>
      <c r="I12" s="22">
        <v>18310</v>
      </c>
      <c r="J12" s="22">
        <v>22888</v>
      </c>
      <c r="K12" s="22">
        <v>27465</v>
      </c>
      <c r="L12" t="s">
        <v>57</v>
      </c>
    </row>
    <row r="13" spans="1:15" x14ac:dyDescent="0.35">
      <c r="A13" s="18" t="s">
        <v>35</v>
      </c>
      <c r="B13" s="19">
        <v>44835</v>
      </c>
      <c r="C13" s="19">
        <v>45199</v>
      </c>
      <c r="D13" s="20" t="s">
        <v>36</v>
      </c>
      <c r="E13" s="21" t="s">
        <v>43</v>
      </c>
      <c r="F13" t="s">
        <v>44</v>
      </c>
      <c r="G13" s="22" t="s">
        <v>39</v>
      </c>
      <c r="H13" s="22">
        <v>17272</v>
      </c>
      <c r="I13" s="22">
        <v>23030</v>
      </c>
      <c r="J13" s="22">
        <v>28788</v>
      </c>
      <c r="K13" s="22">
        <v>34545</v>
      </c>
      <c r="L13" t="s">
        <v>57</v>
      </c>
    </row>
    <row r="14" spans="1:15" x14ac:dyDescent="0.35">
      <c r="A14" s="18" t="s">
        <v>35</v>
      </c>
      <c r="B14" s="19">
        <v>44835</v>
      </c>
      <c r="C14" s="19">
        <v>45199</v>
      </c>
      <c r="D14" s="20" t="s">
        <v>36</v>
      </c>
      <c r="E14" s="21" t="s">
        <v>45</v>
      </c>
      <c r="F14" t="s">
        <v>46</v>
      </c>
      <c r="G14" s="22" t="s">
        <v>39</v>
      </c>
      <c r="H14" s="22">
        <v>20812</v>
      </c>
      <c r="I14" s="22">
        <v>27750</v>
      </c>
      <c r="J14" s="22">
        <v>34688</v>
      </c>
      <c r="K14" s="22">
        <v>41625</v>
      </c>
      <c r="L14" t="s">
        <v>57</v>
      </c>
    </row>
    <row r="15" spans="1:15" x14ac:dyDescent="0.35">
      <c r="A15" s="18" t="s">
        <v>35</v>
      </c>
      <c r="B15" s="19">
        <v>44835</v>
      </c>
      <c r="C15" s="19">
        <v>45199</v>
      </c>
      <c r="D15" s="20" t="s">
        <v>36</v>
      </c>
      <c r="E15" s="21" t="s">
        <v>47</v>
      </c>
      <c r="F15" t="s">
        <v>48</v>
      </c>
      <c r="G15" s="22" t="s">
        <v>39</v>
      </c>
      <c r="H15" s="22">
        <v>24352</v>
      </c>
      <c r="I15" s="22">
        <v>32470</v>
      </c>
      <c r="J15" s="22">
        <v>40588</v>
      </c>
      <c r="K15" s="22">
        <v>48705</v>
      </c>
      <c r="L15" t="s">
        <v>57</v>
      </c>
    </row>
    <row r="16" spans="1:15" x14ac:dyDescent="0.35">
      <c r="A16" s="18" t="s">
        <v>35</v>
      </c>
      <c r="B16" s="19">
        <v>44835</v>
      </c>
      <c r="C16" s="19">
        <v>45199</v>
      </c>
      <c r="D16" s="20" t="s">
        <v>36</v>
      </c>
      <c r="E16" s="21" t="s">
        <v>49</v>
      </c>
      <c r="F16" t="s">
        <v>50</v>
      </c>
      <c r="G16" s="22" t="s">
        <v>39</v>
      </c>
      <c r="H16" s="22">
        <v>27892</v>
      </c>
      <c r="I16" s="22">
        <v>37190</v>
      </c>
      <c r="J16" s="22">
        <v>46488</v>
      </c>
      <c r="K16" s="22">
        <v>55785</v>
      </c>
      <c r="L16" t="s">
        <v>57</v>
      </c>
    </row>
    <row r="17" spans="1:12" x14ac:dyDescent="0.35">
      <c r="A17" s="18" t="s">
        <v>35</v>
      </c>
      <c r="B17" s="19">
        <v>44835</v>
      </c>
      <c r="C17" s="19">
        <v>45199</v>
      </c>
      <c r="D17" s="20" t="s">
        <v>36</v>
      </c>
      <c r="E17" s="21" t="s">
        <v>51</v>
      </c>
      <c r="F17" t="s">
        <v>52</v>
      </c>
      <c r="G17" s="22" t="s">
        <v>39</v>
      </c>
      <c r="H17" s="22">
        <v>31432</v>
      </c>
      <c r="I17" s="22">
        <v>41910</v>
      </c>
      <c r="J17" s="22">
        <v>52388</v>
      </c>
      <c r="K17" s="22">
        <v>62865</v>
      </c>
      <c r="L17" t="s">
        <v>57</v>
      </c>
    </row>
    <row r="18" spans="1:12" x14ac:dyDescent="0.35">
      <c r="A18" s="18" t="s">
        <v>35</v>
      </c>
      <c r="B18" s="19">
        <v>44835</v>
      </c>
      <c r="C18" s="19">
        <v>45199</v>
      </c>
      <c r="D18" s="20" t="s">
        <v>36</v>
      </c>
      <c r="E18" s="21" t="s">
        <v>53</v>
      </c>
      <c r="F18" t="s">
        <v>54</v>
      </c>
      <c r="G18" s="22" t="s">
        <v>39</v>
      </c>
      <c r="H18" s="22">
        <v>34972</v>
      </c>
      <c r="I18" s="22">
        <v>46630</v>
      </c>
      <c r="J18" s="22">
        <v>58288</v>
      </c>
      <c r="K18" s="22">
        <v>69945</v>
      </c>
      <c r="L18" t="s">
        <v>57</v>
      </c>
    </row>
    <row r="19" spans="1:12" x14ac:dyDescent="0.35">
      <c r="A19" s="18" t="s">
        <v>35</v>
      </c>
      <c r="B19" s="19">
        <v>44835</v>
      </c>
      <c r="C19" s="19">
        <v>45199</v>
      </c>
      <c r="D19" s="20" t="s">
        <v>36</v>
      </c>
      <c r="E19" s="21" t="s">
        <v>55</v>
      </c>
      <c r="F19" t="s">
        <v>56</v>
      </c>
      <c r="G19" s="22" t="s">
        <v>39</v>
      </c>
      <c r="H19" s="22">
        <v>3540</v>
      </c>
      <c r="I19" s="22">
        <v>4720</v>
      </c>
      <c r="J19" s="22">
        <v>5900</v>
      </c>
      <c r="K19" s="22">
        <v>7080</v>
      </c>
      <c r="L19" t="s">
        <v>57</v>
      </c>
    </row>
    <row r="20" spans="1:12" x14ac:dyDescent="0.35">
      <c r="A20" s="18" t="s">
        <v>35</v>
      </c>
      <c r="B20" s="19">
        <v>45200</v>
      </c>
      <c r="C20" s="19">
        <v>45565</v>
      </c>
      <c r="D20" s="20" t="s">
        <v>36</v>
      </c>
      <c r="E20" s="21" t="s">
        <v>37</v>
      </c>
      <c r="F20" t="s">
        <v>38</v>
      </c>
      <c r="G20" s="22" t="s">
        <v>39</v>
      </c>
      <c r="H20" s="22">
        <v>10934</v>
      </c>
      <c r="I20" s="22">
        <v>14580</v>
      </c>
      <c r="J20" s="22">
        <v>18225</v>
      </c>
      <c r="K20" s="22">
        <v>21870</v>
      </c>
      <c r="L20" t="s">
        <v>58</v>
      </c>
    </row>
    <row r="21" spans="1:12" x14ac:dyDescent="0.35">
      <c r="A21" s="18" t="s">
        <v>35</v>
      </c>
      <c r="B21" s="19">
        <v>45200</v>
      </c>
      <c r="C21" s="19">
        <v>45565</v>
      </c>
      <c r="D21" s="20" t="s">
        <v>36</v>
      </c>
      <c r="E21" s="21" t="s">
        <v>41</v>
      </c>
      <c r="F21" t="s">
        <v>42</v>
      </c>
      <c r="G21" s="22" t="s">
        <v>39</v>
      </c>
      <c r="H21" s="22">
        <v>14789</v>
      </c>
      <c r="I21" s="22">
        <v>19720</v>
      </c>
      <c r="J21" s="22">
        <v>24650</v>
      </c>
      <c r="K21" s="22">
        <v>29580</v>
      </c>
      <c r="L21" t="s">
        <v>58</v>
      </c>
    </row>
    <row r="22" spans="1:12" x14ac:dyDescent="0.35">
      <c r="A22" s="18" t="s">
        <v>35</v>
      </c>
      <c r="B22" s="19">
        <v>45200</v>
      </c>
      <c r="C22" s="19">
        <v>45565</v>
      </c>
      <c r="D22" s="20" t="s">
        <v>36</v>
      </c>
      <c r="E22" s="21" t="s">
        <v>43</v>
      </c>
      <c r="F22" t="s">
        <v>44</v>
      </c>
      <c r="G22" s="22" t="s">
        <v>39</v>
      </c>
      <c r="H22" s="22">
        <v>18644</v>
      </c>
      <c r="I22" s="22">
        <v>24860</v>
      </c>
      <c r="J22" s="22">
        <v>31075</v>
      </c>
      <c r="K22" s="22">
        <v>37290</v>
      </c>
      <c r="L22" t="s">
        <v>58</v>
      </c>
    </row>
    <row r="23" spans="1:12" x14ac:dyDescent="0.35">
      <c r="A23" s="18" t="s">
        <v>35</v>
      </c>
      <c r="B23" s="19">
        <v>45200</v>
      </c>
      <c r="C23" s="19">
        <v>45565</v>
      </c>
      <c r="D23" s="20" t="s">
        <v>36</v>
      </c>
      <c r="E23" s="21" t="s">
        <v>45</v>
      </c>
      <c r="F23" t="s">
        <v>46</v>
      </c>
      <c r="G23" s="22" t="s">
        <v>39</v>
      </c>
      <c r="H23" s="22">
        <v>22499</v>
      </c>
      <c r="I23" s="22">
        <v>30000</v>
      </c>
      <c r="J23" s="22">
        <v>37500</v>
      </c>
      <c r="K23" s="22">
        <v>45000</v>
      </c>
      <c r="L23" t="s">
        <v>58</v>
      </c>
    </row>
    <row r="24" spans="1:12" x14ac:dyDescent="0.35">
      <c r="A24" s="18" t="s">
        <v>35</v>
      </c>
      <c r="B24" s="19">
        <v>45200</v>
      </c>
      <c r="C24" s="19">
        <v>45565</v>
      </c>
      <c r="D24" s="20" t="s">
        <v>36</v>
      </c>
      <c r="E24" s="21" t="s">
        <v>47</v>
      </c>
      <c r="F24" t="s">
        <v>48</v>
      </c>
      <c r="G24" s="22" t="s">
        <v>39</v>
      </c>
      <c r="H24" s="22">
        <v>26354</v>
      </c>
      <c r="I24" s="22">
        <v>35140</v>
      </c>
      <c r="J24" s="22">
        <v>43925</v>
      </c>
      <c r="K24" s="22">
        <v>52710</v>
      </c>
      <c r="L24" t="s">
        <v>58</v>
      </c>
    </row>
    <row r="25" spans="1:12" x14ac:dyDescent="0.35">
      <c r="A25" s="18" t="s">
        <v>35</v>
      </c>
      <c r="B25" s="19">
        <v>45200</v>
      </c>
      <c r="C25" s="19">
        <v>45565</v>
      </c>
      <c r="D25" s="20" t="s">
        <v>36</v>
      </c>
      <c r="E25" s="21" t="s">
        <v>49</v>
      </c>
      <c r="F25" t="s">
        <v>50</v>
      </c>
      <c r="G25" s="22" t="s">
        <v>39</v>
      </c>
      <c r="H25" s="22">
        <v>30209</v>
      </c>
      <c r="I25" s="22">
        <v>40280</v>
      </c>
      <c r="J25" s="22">
        <v>50350</v>
      </c>
      <c r="K25" s="22">
        <v>60420</v>
      </c>
      <c r="L25" t="s">
        <v>58</v>
      </c>
    </row>
    <row r="26" spans="1:12" x14ac:dyDescent="0.35">
      <c r="A26" s="18" t="s">
        <v>35</v>
      </c>
      <c r="B26" s="19">
        <v>45200</v>
      </c>
      <c r="C26" s="19">
        <v>45565</v>
      </c>
      <c r="D26" s="20" t="s">
        <v>36</v>
      </c>
      <c r="E26" s="21" t="s">
        <v>51</v>
      </c>
      <c r="F26" t="s">
        <v>52</v>
      </c>
      <c r="G26" s="22" t="s">
        <v>39</v>
      </c>
      <c r="H26" s="22">
        <v>34064</v>
      </c>
      <c r="I26" s="22">
        <v>45420</v>
      </c>
      <c r="J26" s="22">
        <v>56775</v>
      </c>
      <c r="K26" s="22">
        <v>68130</v>
      </c>
      <c r="L26" t="s">
        <v>58</v>
      </c>
    </row>
    <row r="27" spans="1:12" x14ac:dyDescent="0.35">
      <c r="A27" s="18" t="s">
        <v>35</v>
      </c>
      <c r="B27" s="19">
        <v>45200</v>
      </c>
      <c r="C27" s="19">
        <v>45565</v>
      </c>
      <c r="D27" s="20" t="s">
        <v>36</v>
      </c>
      <c r="E27" s="21" t="s">
        <v>53</v>
      </c>
      <c r="F27" t="s">
        <v>54</v>
      </c>
      <c r="G27" s="22" t="s">
        <v>39</v>
      </c>
      <c r="H27" s="22">
        <v>37919</v>
      </c>
      <c r="I27" s="22">
        <v>50560</v>
      </c>
      <c r="J27" s="22">
        <v>63200</v>
      </c>
      <c r="K27" s="22">
        <v>75840</v>
      </c>
      <c r="L27" t="s">
        <v>58</v>
      </c>
    </row>
    <row r="28" spans="1:12" x14ac:dyDescent="0.35">
      <c r="A28" s="18" t="s">
        <v>35</v>
      </c>
      <c r="B28" s="19">
        <v>45200</v>
      </c>
      <c r="C28" s="19">
        <v>45565</v>
      </c>
      <c r="D28" s="20" t="s">
        <v>36</v>
      </c>
      <c r="E28" s="21" t="s">
        <v>55</v>
      </c>
      <c r="F28" t="s">
        <v>56</v>
      </c>
      <c r="G28" s="22" t="s">
        <v>39</v>
      </c>
      <c r="H28" s="22">
        <v>3855</v>
      </c>
      <c r="I28" s="22">
        <v>5140</v>
      </c>
      <c r="J28" s="22">
        <v>6425</v>
      </c>
      <c r="K28" s="22">
        <v>7710</v>
      </c>
      <c r="L28" t="s">
        <v>58</v>
      </c>
    </row>
  </sheetData>
  <hyperlinks>
    <hyperlink ref="O1" location="'Table of Contents'!A1" display="Return to Table of Contents" xr:uid="{3FA3D179-31DE-406E-9035-01971F2C54A1}"/>
  </hyperlink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B76A2-7F44-4311-BBCF-A14B243362A5}">
  <dimension ref="A1:H8"/>
  <sheetViews>
    <sheetView workbookViewId="0">
      <selection activeCell="H1" sqref="H1"/>
    </sheetView>
  </sheetViews>
  <sheetFormatPr defaultColWidth="8.7265625" defaultRowHeight="14.5" x14ac:dyDescent="0.35"/>
  <cols>
    <col min="3" max="3" width="27.26953125" bestFit="1" customWidth="1"/>
    <col min="4" max="4" width="26.7265625" customWidth="1"/>
    <col min="5" max="5" width="19.453125" bestFit="1" customWidth="1"/>
    <col min="6" max="6" width="14.1796875" bestFit="1" customWidth="1"/>
  </cols>
  <sheetData>
    <row r="1" spans="1:8" x14ac:dyDescent="0.35">
      <c r="A1" s="9" t="s">
        <v>11</v>
      </c>
      <c r="B1" s="8" t="s">
        <v>10</v>
      </c>
      <c r="C1" s="8" t="s">
        <v>9</v>
      </c>
      <c r="D1" s="8" t="s">
        <v>13</v>
      </c>
      <c r="E1" s="7" t="s">
        <v>14</v>
      </c>
      <c r="F1" s="7" t="s">
        <v>15</v>
      </c>
      <c r="H1" s="6" t="s">
        <v>6</v>
      </c>
    </row>
    <row r="2" spans="1:8" x14ac:dyDescent="0.35">
      <c r="A2" s="5" t="s">
        <v>2</v>
      </c>
      <c r="B2" s="3">
        <v>45566</v>
      </c>
      <c r="C2" s="10" t="s">
        <v>16</v>
      </c>
      <c r="D2" s="10" t="s">
        <v>17</v>
      </c>
      <c r="E2" s="10">
        <v>0</v>
      </c>
      <c r="F2" s="10">
        <v>1</v>
      </c>
    </row>
    <row r="3" spans="1:8" x14ac:dyDescent="0.35">
      <c r="A3" s="2" t="s">
        <v>2</v>
      </c>
      <c r="B3" s="12">
        <v>45566</v>
      </c>
      <c r="C3" s="11" t="s">
        <v>16</v>
      </c>
      <c r="D3" s="11" t="s">
        <v>18</v>
      </c>
      <c r="E3" s="11">
        <v>0</v>
      </c>
      <c r="F3" s="11">
        <v>1</v>
      </c>
    </row>
    <row r="4" spans="1:8" x14ac:dyDescent="0.35">
      <c r="A4" s="5" t="s">
        <v>2</v>
      </c>
      <c r="B4" s="3">
        <v>45566</v>
      </c>
      <c r="C4" s="10" t="s">
        <v>16</v>
      </c>
      <c r="D4" s="10" t="s">
        <v>19</v>
      </c>
      <c r="E4" s="10">
        <v>0.05</v>
      </c>
      <c r="F4" s="10">
        <v>0.95</v>
      </c>
    </row>
    <row r="5" spans="1:8" x14ac:dyDescent="0.35">
      <c r="A5" s="2" t="s">
        <v>2</v>
      </c>
      <c r="B5" s="12">
        <v>45566</v>
      </c>
      <c r="C5" s="11" t="s">
        <v>16</v>
      </c>
      <c r="D5" s="11" t="s">
        <v>20</v>
      </c>
      <c r="E5" s="11">
        <v>0.15</v>
      </c>
      <c r="F5" s="11">
        <v>0.85</v>
      </c>
    </row>
    <row r="6" spans="1:8" x14ac:dyDescent="0.35">
      <c r="A6" s="5" t="s">
        <v>2</v>
      </c>
      <c r="B6" s="3">
        <v>45566</v>
      </c>
      <c r="C6" s="10" t="s">
        <v>16</v>
      </c>
      <c r="D6" s="10" t="s">
        <v>21</v>
      </c>
      <c r="E6" s="10">
        <v>0.35</v>
      </c>
      <c r="F6" s="10">
        <v>0.65</v>
      </c>
    </row>
    <row r="7" spans="1:8" x14ac:dyDescent="0.35">
      <c r="A7" s="2" t="s">
        <v>2</v>
      </c>
      <c r="B7" s="12">
        <v>45566</v>
      </c>
      <c r="C7" s="11" t="s">
        <v>16</v>
      </c>
      <c r="D7" s="11" t="s">
        <v>22</v>
      </c>
      <c r="E7" s="11">
        <v>0.55000000000000004</v>
      </c>
      <c r="F7" s="11">
        <v>0.45</v>
      </c>
    </row>
    <row r="8" spans="1:8" x14ac:dyDescent="0.35">
      <c r="A8" s="5" t="s">
        <v>2</v>
      </c>
      <c r="B8" s="3">
        <v>45566</v>
      </c>
      <c r="C8" s="10" t="s">
        <v>16</v>
      </c>
      <c r="D8" s="10" t="s">
        <v>23</v>
      </c>
      <c r="E8" s="10">
        <v>1</v>
      </c>
      <c r="F8" s="10">
        <v>0</v>
      </c>
    </row>
  </sheetData>
  <dataValidations count="1">
    <dataValidation type="decimal" allowBlank="1" showInputMessage="1" showErrorMessage="1" sqref="F2" xr:uid="{CCF8C7D6-A1D9-432F-BB06-93550368DCEB}">
      <formula1>0</formula1>
      <formula2>100000000000000000</formula2>
    </dataValidation>
  </dataValidations>
  <hyperlinks>
    <hyperlink ref="H1" location="'Table of Contents'!A1" display="Return to Table of Contents" xr:uid="{FA9BF000-E485-4682-AC42-5702A68FE85E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4EF2A-5828-45EC-A98D-6243FA0A68F9}">
  <dimension ref="A1:K7"/>
  <sheetViews>
    <sheetView workbookViewId="0">
      <selection activeCell="K1" sqref="K1"/>
    </sheetView>
  </sheetViews>
  <sheetFormatPr defaultRowHeight="14.5" x14ac:dyDescent="0.35"/>
  <cols>
    <col min="1" max="1" width="11.26953125" customWidth="1"/>
    <col min="2" max="2" width="11.54296875" customWidth="1"/>
    <col min="3" max="3" width="29.1796875" customWidth="1"/>
    <col min="5" max="5" width="10" customWidth="1"/>
    <col min="6" max="6" width="11.26953125" customWidth="1"/>
    <col min="7" max="7" width="12.1796875" customWidth="1"/>
    <col min="8" max="8" width="22.1796875" customWidth="1"/>
  </cols>
  <sheetData>
    <row r="1" spans="1:11" x14ac:dyDescent="0.35">
      <c r="A1" s="9" t="s">
        <v>11</v>
      </c>
      <c r="B1" s="8" t="s">
        <v>10</v>
      </c>
      <c r="C1" s="8" t="s">
        <v>9</v>
      </c>
      <c r="D1" s="8" t="s">
        <v>13</v>
      </c>
      <c r="E1" s="8" t="s">
        <v>5</v>
      </c>
      <c r="F1" s="8" t="s">
        <v>4</v>
      </c>
      <c r="G1" s="8" t="s">
        <v>3</v>
      </c>
      <c r="H1" s="8" t="s">
        <v>0</v>
      </c>
      <c r="K1" s="6" t="s">
        <v>6</v>
      </c>
    </row>
    <row r="2" spans="1:11" x14ac:dyDescent="0.35">
      <c r="A2" s="5" t="s">
        <v>2</v>
      </c>
      <c r="B2" s="3">
        <v>45566</v>
      </c>
      <c r="C2" s="5" t="s">
        <v>24</v>
      </c>
      <c r="D2" s="10" t="s">
        <v>17</v>
      </c>
      <c r="E2" s="4">
        <f>(2200/12)*1</f>
        <v>183.33333333333334</v>
      </c>
      <c r="F2" s="4">
        <f>(1750/12)*1</f>
        <v>145.83333333333334</v>
      </c>
      <c r="G2" s="4">
        <f>(1500/12)*1</f>
        <v>125</v>
      </c>
      <c r="H2" s="4">
        <f>(700/12)*1</f>
        <v>58.333333333333336</v>
      </c>
    </row>
    <row r="3" spans="1:11" x14ac:dyDescent="0.35">
      <c r="A3" s="2" t="s">
        <v>2</v>
      </c>
      <c r="B3" s="3">
        <v>45566</v>
      </c>
      <c r="C3" s="2" t="s">
        <v>24</v>
      </c>
      <c r="D3" s="11" t="s">
        <v>18</v>
      </c>
      <c r="E3" s="1">
        <f>(2200/12)*1</f>
        <v>183.33333333333334</v>
      </c>
      <c r="F3" s="1">
        <f>(1750/12)*1</f>
        <v>145.83333333333334</v>
      </c>
      <c r="G3" s="1">
        <f>(1500/12)*1</f>
        <v>125</v>
      </c>
      <c r="H3" s="1">
        <f>(700/12)*1</f>
        <v>58.333333333333336</v>
      </c>
    </row>
    <row r="4" spans="1:11" x14ac:dyDescent="0.35">
      <c r="A4" s="5" t="s">
        <v>2</v>
      </c>
      <c r="B4" s="3">
        <v>45566</v>
      </c>
      <c r="C4" s="5" t="s">
        <v>24</v>
      </c>
      <c r="D4" s="10" t="s">
        <v>19</v>
      </c>
      <c r="E4" s="4">
        <f>(2200/12)*0.95</f>
        <v>174.16666666666666</v>
      </c>
      <c r="F4" s="4">
        <f>(1750/12)*0.95</f>
        <v>138.54166666666666</v>
      </c>
      <c r="G4" s="4">
        <f>(1500/12)*0.95</f>
        <v>118.75</v>
      </c>
      <c r="H4" s="4">
        <f>(700/12)*0.95</f>
        <v>55.416666666666664</v>
      </c>
    </row>
    <row r="5" spans="1:11" x14ac:dyDescent="0.35">
      <c r="A5" s="2" t="s">
        <v>2</v>
      </c>
      <c r="B5" s="3">
        <v>45566</v>
      </c>
      <c r="C5" s="2" t="s">
        <v>24</v>
      </c>
      <c r="D5" s="11" t="s">
        <v>20</v>
      </c>
      <c r="E5" s="1">
        <f>(2200/12)*0.85</f>
        <v>155.83333333333334</v>
      </c>
      <c r="F5" s="1">
        <f>(1750/12)*0.85</f>
        <v>123.95833333333334</v>
      </c>
      <c r="G5" s="1">
        <f>(1500/12)*0.85</f>
        <v>106.25</v>
      </c>
      <c r="H5" s="1">
        <f>(700/12)*0.85</f>
        <v>49.583333333333336</v>
      </c>
    </row>
    <row r="6" spans="1:11" x14ac:dyDescent="0.35">
      <c r="A6" s="5" t="s">
        <v>2</v>
      </c>
      <c r="B6" s="3">
        <v>45566</v>
      </c>
      <c r="C6" s="5" t="s">
        <v>24</v>
      </c>
      <c r="D6" s="10" t="s">
        <v>21</v>
      </c>
      <c r="E6" s="4">
        <f>(2200/12)*0.65</f>
        <v>119.16666666666667</v>
      </c>
      <c r="F6" s="4">
        <f>(1750/12)*0.65</f>
        <v>94.791666666666671</v>
      </c>
      <c r="G6" s="4">
        <f>(1500/12)*0.65</f>
        <v>81.25</v>
      </c>
      <c r="H6" s="4">
        <f>(700/12)*0.65</f>
        <v>37.916666666666671</v>
      </c>
    </row>
    <row r="7" spans="1:11" x14ac:dyDescent="0.35">
      <c r="A7" s="2" t="s">
        <v>2</v>
      </c>
      <c r="B7" s="3">
        <v>45566</v>
      </c>
      <c r="C7" s="2" t="s">
        <v>24</v>
      </c>
      <c r="D7" s="11" t="s">
        <v>22</v>
      </c>
      <c r="E7" s="1">
        <f>(2200/12)*0.45</f>
        <v>82.5</v>
      </c>
      <c r="F7" s="1">
        <f>(1750/12)*0.45</f>
        <v>65.625</v>
      </c>
      <c r="G7" s="1">
        <f>(1500/12)*0.45</f>
        <v>56.25</v>
      </c>
      <c r="H7" s="1">
        <f>(700/12)*0.45</f>
        <v>26.25</v>
      </c>
    </row>
  </sheetData>
  <hyperlinks>
    <hyperlink ref="K1" location="'Table of Contents'!A1" display="Return to Table of Contents" xr:uid="{C022E618-6990-49CA-A72B-E1F4AB3DE4D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058E0-B687-4119-828E-AC090BB768BD}">
  <dimension ref="A1:G5"/>
  <sheetViews>
    <sheetView workbookViewId="0">
      <selection activeCell="G1" sqref="G1"/>
    </sheetView>
  </sheetViews>
  <sheetFormatPr defaultColWidth="8.7265625" defaultRowHeight="14.5" x14ac:dyDescent="0.35"/>
  <cols>
    <col min="1" max="1" width="8.453125" bestFit="1" customWidth="1"/>
    <col min="3" max="3" width="27.26953125" bestFit="1" customWidth="1"/>
    <col min="4" max="4" width="20.7265625" bestFit="1" customWidth="1"/>
    <col min="5" max="5" width="10.54296875" bestFit="1" customWidth="1"/>
  </cols>
  <sheetData>
    <row r="1" spans="1:7" x14ac:dyDescent="0.35">
      <c r="A1" s="9" t="s">
        <v>11</v>
      </c>
      <c r="B1" s="8" t="s">
        <v>10</v>
      </c>
      <c r="C1" s="8" t="s">
        <v>9</v>
      </c>
      <c r="D1" s="7" t="s">
        <v>8</v>
      </c>
      <c r="E1" s="7" t="s">
        <v>7</v>
      </c>
      <c r="G1" s="6" t="s">
        <v>6</v>
      </c>
    </row>
    <row r="2" spans="1:7" x14ac:dyDescent="0.35">
      <c r="A2" s="5" t="s">
        <v>2</v>
      </c>
      <c r="B2" s="3">
        <v>45566</v>
      </c>
      <c r="C2" s="5" t="s">
        <v>12</v>
      </c>
      <c r="D2" s="5" t="s">
        <v>5</v>
      </c>
      <c r="E2" s="10">
        <v>2200</v>
      </c>
    </row>
    <row r="3" spans="1:7" x14ac:dyDescent="0.35">
      <c r="A3" s="2" t="s">
        <v>2</v>
      </c>
      <c r="B3" s="3">
        <v>45566</v>
      </c>
      <c r="C3" s="2" t="s">
        <v>12</v>
      </c>
      <c r="D3" s="2" t="s">
        <v>4</v>
      </c>
      <c r="E3" s="11">
        <v>1750</v>
      </c>
    </row>
    <row r="4" spans="1:7" x14ac:dyDescent="0.35">
      <c r="A4" s="5" t="s">
        <v>2</v>
      </c>
      <c r="B4" s="3">
        <v>45566</v>
      </c>
      <c r="C4" s="5" t="s">
        <v>12</v>
      </c>
      <c r="D4" s="5" t="s">
        <v>3</v>
      </c>
      <c r="E4" s="10">
        <v>1500</v>
      </c>
    </row>
    <row r="5" spans="1:7" x14ac:dyDescent="0.35">
      <c r="A5" s="2" t="s">
        <v>2</v>
      </c>
      <c r="B5" s="3">
        <v>45566</v>
      </c>
      <c r="C5" s="2" t="s">
        <v>12</v>
      </c>
      <c r="D5" s="2" t="s">
        <v>0</v>
      </c>
      <c r="E5" s="11">
        <v>700</v>
      </c>
    </row>
  </sheetData>
  <hyperlinks>
    <hyperlink ref="G1" location="'Table of Contents'!A1" display="Return to Table of Contents" xr:uid="{1E746756-5CAC-4295-9793-F0B68D11C74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5796C-6367-4731-A324-50997FEDFC6A}">
  <dimension ref="A1:G5"/>
  <sheetViews>
    <sheetView workbookViewId="0">
      <selection activeCell="C5" sqref="C5"/>
    </sheetView>
  </sheetViews>
  <sheetFormatPr defaultColWidth="8.7265625" defaultRowHeight="14.5" x14ac:dyDescent="0.35"/>
  <cols>
    <col min="2" max="2" width="8.81640625" bestFit="1" customWidth="1"/>
    <col min="3" max="3" width="27.81640625" bestFit="1" customWidth="1"/>
    <col min="4" max="4" width="19.81640625" bestFit="1" customWidth="1"/>
    <col min="5" max="5" width="10.81640625" bestFit="1" customWidth="1"/>
  </cols>
  <sheetData>
    <row r="1" spans="1:7" x14ac:dyDescent="0.35">
      <c r="A1" s="9" t="s">
        <v>11</v>
      </c>
      <c r="B1" s="8" t="s">
        <v>10</v>
      </c>
      <c r="C1" s="8" t="s">
        <v>9</v>
      </c>
      <c r="D1" s="7" t="s">
        <v>8</v>
      </c>
      <c r="E1" s="7" t="s">
        <v>7</v>
      </c>
      <c r="G1" s="6" t="s">
        <v>6</v>
      </c>
    </row>
    <row r="2" spans="1:7" x14ac:dyDescent="0.35">
      <c r="A2" s="5" t="s">
        <v>2</v>
      </c>
      <c r="B2" s="3">
        <v>45566</v>
      </c>
      <c r="C2" s="5" t="s">
        <v>1</v>
      </c>
      <c r="D2" s="5" t="s">
        <v>5</v>
      </c>
      <c r="E2" s="4">
        <v>4300</v>
      </c>
    </row>
    <row r="3" spans="1:7" x14ac:dyDescent="0.35">
      <c r="A3" s="2" t="s">
        <v>2</v>
      </c>
      <c r="B3" s="3">
        <v>45566</v>
      </c>
      <c r="C3" s="2" t="s">
        <v>1</v>
      </c>
      <c r="D3" s="2" t="s">
        <v>4</v>
      </c>
      <c r="E3" s="1">
        <v>3500</v>
      </c>
    </row>
    <row r="4" spans="1:7" x14ac:dyDescent="0.35">
      <c r="A4" s="5" t="s">
        <v>2</v>
      </c>
      <c r="B4" s="3">
        <v>45566</v>
      </c>
      <c r="C4" s="5" t="s">
        <v>1</v>
      </c>
      <c r="D4" s="5" t="s">
        <v>3</v>
      </c>
      <c r="E4" s="4">
        <v>3000</v>
      </c>
    </row>
    <row r="5" spans="1:7" x14ac:dyDescent="0.35">
      <c r="A5" s="2" t="s">
        <v>2</v>
      </c>
      <c r="B5" s="3">
        <v>45566</v>
      </c>
      <c r="C5" s="2" t="s">
        <v>1</v>
      </c>
      <c r="D5" s="2" t="s">
        <v>0</v>
      </c>
      <c r="E5" s="1">
        <v>1100</v>
      </c>
    </row>
  </sheetData>
  <hyperlinks>
    <hyperlink ref="G1" location="'Table of Contents'!A1" display="Return to Table of Contents" xr:uid="{4965D8AA-843B-4015-B0B4-8858B442898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LIPOVERTYLIMIT</vt:lpstr>
      <vt:lpstr>LIHEAPSHAREPERCENTAGE</vt:lpstr>
      <vt:lpstr>RENTERSLIHEAPAMOUNT</vt:lpstr>
      <vt:lpstr>RENTERSLIHEAPCAP</vt:lpstr>
      <vt:lpstr>LIHEAPNONRESIDENTIALCAP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Haugen, Joshua G.</dc:creator>
  <cp:lastModifiedBy>Haugen, Joshua G.</cp:lastModifiedBy>
  <dcterms:created xsi:type="dcterms:W3CDTF">2024-09-04T03:47:06Z</dcterms:created>
  <dcterms:modified xsi:type="dcterms:W3CDTF">2024-09-04T03:55:23Z</dcterms:modified>
</cp:coreProperties>
</file>